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24900" windowHeight="7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" i="1" l="1"/>
  <c r="D3" i="1"/>
  <c r="E3" i="1"/>
  <c r="K3" i="1" l="1"/>
  <c r="G3" i="1"/>
  <c r="I3" i="1" l="1"/>
  <c r="J3" i="1"/>
  <c r="H3" i="1"/>
  <c r="K2" i="1"/>
  <c r="D2" i="1" l="1"/>
  <c r="G2" i="1" s="1"/>
  <c r="H2" i="1" l="1"/>
  <c r="J2" i="1"/>
  <c r="I2" i="1"/>
</calcChain>
</file>

<file path=xl/sharedStrings.xml><?xml version="1.0" encoding="utf-8"?>
<sst xmlns="http://schemas.openxmlformats.org/spreadsheetml/2006/main" count="11" uniqueCount="11">
  <si>
    <t>Début</t>
  </si>
  <si>
    <t>Fin</t>
  </si>
  <si>
    <t>Gain</t>
  </si>
  <si>
    <t>Durée Réelle</t>
  </si>
  <si>
    <t>Investissement</t>
  </si>
  <si>
    <t>Taux brut Réel</t>
  </si>
  <si>
    <t>Taux brut pour 2 mois</t>
  </si>
  <si>
    <t>Réel Impôt 12,8%</t>
  </si>
  <si>
    <t>Réel CS 17,2%</t>
  </si>
  <si>
    <t>Réel 30%</t>
  </si>
  <si>
    <t>Durée Réelle en mois et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</si>
</sst>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">
    <xf numFmtId="0" fontId="0" fillId="0" borderId="0" xfId="0"/>
    <xf numFmtId="14" fontId="3" fillId="0" borderId="0" xfId="1" applyNumberFormat="1" applyFont="1"/>
    <xf numFmtId="164" fontId="3" fillId="0" borderId="0" xfId="1" applyNumberFormat="1" applyFont="1"/>
    <xf numFmtId="0" fontId="3" fillId="0" borderId="0" xfId="0" quotePrefix="1" applyFont="1"/>
    <xf numFmtId="164" fontId="3" fillId="0" borderId="0" xfId="0" applyNumberFormat="1" applyFont="1"/>
    <xf numFmtId="10" fontId="3" fillId="0" borderId="0" xfId="0" quotePrefix="1" applyNumberFormat="1" applyFont="1" applyAlignment="1"/>
    <xf numFmtId="10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D3" sqref="D3"/>
    </sheetView>
  </sheetViews>
  <sheetFormatPr baseColWidth="10" defaultRowHeight="15.5" x14ac:dyDescent="0.35"/>
  <cols>
    <col min="1" max="2" width="10.90625" style="8"/>
    <col min="3" max="3" width="13.26953125" style="8" bestFit="1" customWidth="1"/>
    <col min="4" max="4" width="12.26953125" style="8" bestFit="1" customWidth="1"/>
    <col min="5" max="5" width="26.81640625" style="8" bestFit="1" customWidth="1"/>
    <col min="6" max="6" width="10.90625" style="8"/>
    <col min="7" max="7" width="16.36328125" style="8" bestFit="1" customWidth="1"/>
    <col min="8" max="10" width="16.36328125" style="8" customWidth="1"/>
    <col min="11" max="11" width="21.7265625" style="8" bestFit="1" customWidth="1"/>
    <col min="12" max="16384" width="10.90625" style="8"/>
  </cols>
  <sheetData>
    <row r="1" spans="1:11" x14ac:dyDescent="0.35">
      <c r="A1" s="7" t="s">
        <v>0</v>
      </c>
      <c r="B1" s="7" t="s">
        <v>1</v>
      </c>
      <c r="C1" s="7" t="s">
        <v>4</v>
      </c>
      <c r="D1" s="7" t="s">
        <v>3</v>
      </c>
      <c r="E1" s="7" t="s">
        <v>10</v>
      </c>
      <c r="F1" s="7" t="s">
        <v>2</v>
      </c>
      <c r="G1" s="7" t="s">
        <v>5</v>
      </c>
      <c r="H1" s="7" t="s">
        <v>7</v>
      </c>
      <c r="I1" s="7" t="s">
        <v>8</v>
      </c>
      <c r="J1" s="7" t="s">
        <v>9</v>
      </c>
      <c r="K1" s="7" t="s">
        <v>6</v>
      </c>
    </row>
    <row r="2" spans="1:11" x14ac:dyDescent="0.35">
      <c r="A2" s="1">
        <v>45669</v>
      </c>
      <c r="B2" s="1">
        <v>45741</v>
      </c>
      <c r="C2" s="2">
        <v>500</v>
      </c>
      <c r="D2" s="3">
        <f>ROUND(DATEDIF(A2,B2,"M")+(DATEDIF(A2,B2,"MD")/(EDATE(A2,DATEDIF(A2,B2,"M")+1)-EDATE(A2,DATEDIF(A2,B2,"M")))),2)</f>
        <v>2.42</v>
      </c>
      <c r="E2" s="8" t="str">
        <f>(IF(B2-A2,TEXT(DATEDIF(A2,B2,"y"),"[&gt;1]0"" ans "";[&gt;]""1 an "";")&amp;TEXT(DATEDIF(A2,B2,"ym"),"[&gt;] 0"" mois "";"))&amp;TEXT(DATEDIF(A2,B2,"md"),"[&gt;1]0"" jours "";[&gt;]""1 jour "";"))</f>
        <v xml:space="preserve"> 2 mois 13 jours </v>
      </c>
      <c r="F2" s="4">
        <v>9.58</v>
      </c>
      <c r="G2" s="5">
        <f>F2/(C2*(D2/12))</f>
        <v>9.5008264462809924E-2</v>
      </c>
      <c r="H2" s="5">
        <f>G2*(1-12.8%)</f>
        <v>8.2847206611570259E-2</v>
      </c>
      <c r="I2" s="5">
        <f>G2*(1-17.2%)</f>
        <v>7.8666842975206624E-2</v>
      </c>
      <c r="J2" s="5">
        <f>G2*(1-30%)</f>
        <v>6.6505785123966946E-2</v>
      </c>
      <c r="K2" s="6">
        <f>F2/(C2*(2/12))</f>
        <v>0.11496000000000001</v>
      </c>
    </row>
    <row r="3" spans="1:11" x14ac:dyDescent="0.35">
      <c r="A3" s="9">
        <v>45669</v>
      </c>
      <c r="B3" s="9">
        <v>45741</v>
      </c>
      <c r="C3" s="4">
        <v>500</v>
      </c>
      <c r="D3" s="8">
        <f>ROUND((B3-A3)/30.4375,2)</f>
        <v>2.37</v>
      </c>
      <c r="E3" s="8" t="str">
        <f>(IF(B3-A3,TEXT(DATEDIF(A3,B3,"y"),"[&gt;1]0"" ans "";[&gt;]""1 an "";")&amp;TEXT(DATEDIF(A3,B3,"ym"),"[&gt;] 0"" mois "";"))&amp;TEXT(DATEDIF(A3,B3,"md"),"[&gt;1]0"" jours "";[&gt;]""1 jour "";"))</f>
        <v xml:space="preserve"> 2 mois 13 jours </v>
      </c>
      <c r="F3" s="4">
        <v>9.58</v>
      </c>
      <c r="G3" s="5">
        <f>F3/(C3*(D3/12))</f>
        <v>9.7012658227848103E-2</v>
      </c>
      <c r="H3" s="5">
        <f>G3*(1-12.8%)</f>
        <v>8.459503797468354E-2</v>
      </c>
      <c r="I3" s="5">
        <f>G3*(1-17.2%)</f>
        <v>8.0326481012658241E-2</v>
      </c>
      <c r="J3" s="5">
        <f>G3*(1-30%)</f>
        <v>6.7908860759493664E-2</v>
      </c>
      <c r="K3" s="6">
        <f>F3/(C3*(2/12))</f>
        <v>0.11496000000000001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Claude LECOINTRE</cp:lastModifiedBy>
  <dcterms:created xsi:type="dcterms:W3CDTF">2025-03-27T12:29:05Z</dcterms:created>
  <dcterms:modified xsi:type="dcterms:W3CDTF">2025-03-27T17:02:19Z</dcterms:modified>
</cp:coreProperties>
</file>